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migroup2.sharepoint.com/sites/DocCenter/Company/IMI Shared Documents/ASGS/ASGS Shared Folder/200 Finance/2026/"/>
    </mc:Choice>
  </mc:AlternateContent>
  <xr:revisionPtr revIDLastSave="5" documentId="8_{E04E571D-B256-4B8B-B86F-DEEE84E87891}" xr6:coauthVersionLast="47" xr6:coauthVersionMax="47" xr10:uidLastSave="{1B6EBE56-9875-4F8D-8528-1BC8C074B6E8}"/>
  <bookViews>
    <workbookView xWindow="-28920" yWindow="-2565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" l="1"/>
  <c r="C124" i="1"/>
  <c r="B124" i="1"/>
  <c r="C118" i="1"/>
  <c r="B118" i="1"/>
  <c r="C114" i="1"/>
  <c r="B114" i="1"/>
  <c r="C106" i="1"/>
  <c r="B106" i="1"/>
  <c r="C102" i="1"/>
  <c r="B102" i="1"/>
  <c r="B125" i="1" s="1"/>
  <c r="C84" i="1"/>
  <c r="C89" i="1"/>
  <c r="B89" i="1"/>
  <c r="B84" i="1"/>
  <c r="C80" i="1"/>
  <c r="B80" i="1"/>
  <c r="C76" i="1"/>
  <c r="B76" i="1"/>
  <c r="C69" i="1"/>
  <c r="C90" i="1" s="1"/>
  <c r="B69" i="1"/>
  <c r="B90" i="1" s="1"/>
  <c r="C42" i="1"/>
  <c r="C49" i="1"/>
  <c r="B31" i="1"/>
  <c r="C31" i="1"/>
  <c r="C16" i="1"/>
  <c r="B121" i="1"/>
  <c r="B49" i="1"/>
  <c r="B42" i="1"/>
  <c r="B16" i="1"/>
  <c r="C125" i="1" l="1"/>
  <c r="C130" i="1" s="1"/>
  <c r="C131" i="1" s="1"/>
  <c r="C54" i="1"/>
  <c r="B44" i="1"/>
  <c r="B54" i="1"/>
  <c r="B130" i="1"/>
  <c r="B131" i="1" s="1"/>
</calcChain>
</file>

<file path=xl/sharedStrings.xml><?xml version="1.0" encoding="utf-8"?>
<sst xmlns="http://schemas.openxmlformats.org/spreadsheetml/2006/main" count="133" uniqueCount="133">
  <si>
    <t>Statement of Activity</t>
  </si>
  <si>
    <t>American Scientific Glassblowers Society</t>
  </si>
  <si>
    <t>January-December, 2025</t>
  </si>
  <si>
    <t>Revenue</t>
  </si>
  <si>
    <t>40000 National Office Receipts</t>
  </si>
  <si>
    <t>40105 Membership</t>
  </si>
  <si>
    <t>40108 Promotional Discount-New Member</t>
  </si>
  <si>
    <t>40110 Fusion-Single Issues</t>
  </si>
  <si>
    <t>40115 Interest</t>
  </si>
  <si>
    <t>40120 Refunds</t>
  </si>
  <si>
    <t>40155 Other Donations</t>
  </si>
  <si>
    <t>40160 Shipping and Handling</t>
  </si>
  <si>
    <t>Total for 40000 National Office Receipts</t>
  </si>
  <si>
    <t>41000 Symposia Receipts</t>
  </si>
  <si>
    <t>41100 Registration</t>
  </si>
  <si>
    <t>41101 Member Workshop</t>
  </si>
  <si>
    <t>41104 ASGS Member Day Card</t>
  </si>
  <si>
    <t>41105 Non Member Day Card</t>
  </si>
  <si>
    <t>41110 Seminars</t>
  </si>
  <si>
    <t>41111 Seminar 1</t>
  </si>
  <si>
    <t>41112 Seminar 2</t>
  </si>
  <si>
    <t>41113 Seminar 3</t>
  </si>
  <si>
    <t>41114 Seminar 4</t>
  </si>
  <si>
    <t>41115 Seminar 5</t>
  </si>
  <si>
    <t>41116 Seminar 6</t>
  </si>
  <si>
    <t>41117 Seminar 7</t>
  </si>
  <si>
    <t>41118 Seminar 8</t>
  </si>
  <si>
    <t>Total for 41110 Seminars</t>
  </si>
  <si>
    <t>41130 Exhibits</t>
  </si>
  <si>
    <t>41135 Banquet</t>
  </si>
  <si>
    <t>41140 Spouse Program</t>
  </si>
  <si>
    <t>41150 Special Event</t>
  </si>
  <si>
    <t>41160 Sponsorship</t>
  </si>
  <si>
    <t>41180 Interest</t>
  </si>
  <si>
    <t>41190 Miscellaneous</t>
  </si>
  <si>
    <t>41192 Charity Auction</t>
  </si>
  <si>
    <t>41195 Merch Sales</t>
  </si>
  <si>
    <t>Total for 41190 Miscellaneous</t>
  </si>
  <si>
    <t>41108 Virtual Symposium 2026 Registration</t>
  </si>
  <si>
    <t>Total for 41000 Symposia Receipts</t>
  </si>
  <si>
    <t>42000 Fusion Receipts</t>
  </si>
  <si>
    <t>42135 Advertisers-Classified</t>
  </si>
  <si>
    <t>42140 Advertisers-General</t>
  </si>
  <si>
    <t>42145 Subscriptions-Fusion</t>
  </si>
  <si>
    <t>Total for 42000 Fusion Receipts</t>
  </si>
  <si>
    <t>PayPal Sales</t>
  </si>
  <si>
    <t>Services</t>
  </si>
  <si>
    <t>Unapplied Cash Payment Income</t>
  </si>
  <si>
    <t>Sales of Product Income</t>
  </si>
  <si>
    <t>Total for Revenue</t>
  </si>
  <si>
    <t>Gross Profit</t>
  </si>
  <si>
    <t>Expenditures</t>
  </si>
  <si>
    <t>60000 Symposia</t>
  </si>
  <si>
    <t>60050 Deposit - Symposia</t>
  </si>
  <si>
    <t>62000 Committee</t>
  </si>
  <si>
    <t>62015 Awards</t>
  </si>
  <si>
    <t>62115 Food &amp; Beverage</t>
  </si>
  <si>
    <t>62175 Lodging</t>
  </si>
  <si>
    <t>62190 Miscellaneous</t>
  </si>
  <si>
    <t>62210 Photography</t>
  </si>
  <si>
    <t>62220 Shipping</t>
  </si>
  <si>
    <t>62230 Printing</t>
  </si>
  <si>
    <t>62270 Registration Refunds</t>
  </si>
  <si>
    <t>62320 Supplies</t>
  </si>
  <si>
    <t>Total for 62000 Committee</t>
  </si>
  <si>
    <t>63000 Seminars</t>
  </si>
  <si>
    <t>63400 Seminars- Other</t>
  </si>
  <si>
    <t>Total for 63000 Seminars</t>
  </si>
  <si>
    <t>64000 Technical Papers/Posters</t>
  </si>
  <si>
    <t>64250 Posters</t>
  </si>
  <si>
    <t>Total for 64000 Technical Papers/Posters</t>
  </si>
  <si>
    <t>69900 Miscellaneous</t>
  </si>
  <si>
    <t>69993 Annual Meeting Expense</t>
  </si>
  <si>
    <t>69995 Merchandise</t>
  </si>
  <si>
    <t>Total for 69900 Miscellaneous</t>
  </si>
  <si>
    <t>69000 Special Events</t>
  </si>
  <si>
    <t>69500 Art Auction-Other Expenses</t>
  </si>
  <si>
    <t>Total for 69000 Special Events</t>
  </si>
  <si>
    <t>Total for 60000 Symposia</t>
  </si>
  <si>
    <t>70000 National Office</t>
  </si>
  <si>
    <t>72000 National Office Operations</t>
  </si>
  <si>
    <t>72045 Computer</t>
  </si>
  <si>
    <t>72055 Subscription Services</t>
  </si>
  <si>
    <t>72215 Postage</t>
  </si>
  <si>
    <t>72230 Printing</t>
  </si>
  <si>
    <t>72305 Service Contract</t>
  </si>
  <si>
    <t>72315 Storage</t>
  </si>
  <si>
    <t>72320 Supplies</t>
  </si>
  <si>
    <t>72325 Telephone</t>
  </si>
  <si>
    <t>72335 Refunds-Membership</t>
  </si>
  <si>
    <t>Total for 72000 National Office Operations</t>
  </si>
  <si>
    <t>73000 Publications-Fusion</t>
  </si>
  <si>
    <t>73215 Postage</t>
  </si>
  <si>
    <t>73243 Proceedings - Editor</t>
  </si>
  <si>
    <t>Total for 73000 Publications-Fusion</t>
  </si>
  <si>
    <t>74000 Organizational Expense</t>
  </si>
  <si>
    <t>74005 Annual Report (990)</t>
  </si>
  <si>
    <t>74060 Delaware Agent</t>
  </si>
  <si>
    <t>74110 Bank Service Charges</t>
  </si>
  <si>
    <t>74112 Stripe Fees</t>
  </si>
  <si>
    <t>74170 Liability Insurance</t>
  </si>
  <si>
    <t>74190 Bookkeeping Service</t>
  </si>
  <si>
    <t>Total for 74000 Organizational Expense</t>
  </si>
  <si>
    <t>75000 Officers</t>
  </si>
  <si>
    <t>75340 Travel Reimbursement</t>
  </si>
  <si>
    <t>Total for 75000 Officers</t>
  </si>
  <si>
    <t>76000 Board of Directors</t>
  </si>
  <si>
    <t>76020 Meeting Expense</t>
  </si>
  <si>
    <t>Total for 76000 Board of Directors</t>
  </si>
  <si>
    <t>77000 Presidential Committees</t>
  </si>
  <si>
    <t>77020 Memorial Award</t>
  </si>
  <si>
    <t>Total for 77000 Presidential Committees</t>
  </si>
  <si>
    <t>Total for 70000 National Office</t>
  </si>
  <si>
    <t>PayPal Fees</t>
  </si>
  <si>
    <t>Channel expenses</t>
  </si>
  <si>
    <t>PayPal expense</t>
  </si>
  <si>
    <t>Total for Channel expenses</t>
  </si>
  <si>
    <t>Total for Expenditures</t>
  </si>
  <si>
    <t>Net Operating Revenue</t>
  </si>
  <si>
    <t/>
  </si>
  <si>
    <t>Total</t>
  </si>
  <si>
    <t>Jan 1 - Dec 31 2025</t>
  </si>
  <si>
    <t>Cash Basis Monday, April 06, 2026 05:36 PM GMTZ</t>
  </si>
  <si>
    <t>2027 Budget</t>
  </si>
  <si>
    <t xml:space="preserve">     41161 Society Sponsor</t>
  </si>
  <si>
    <t>63080 Guest Speaker</t>
  </si>
  <si>
    <t>63110 Seminars - AV</t>
  </si>
  <si>
    <t>63115 Food &amp; Beverage</t>
  </si>
  <si>
    <t>632321 Gas - Symposium Seminars</t>
  </si>
  <si>
    <t>64231 Audio/Visual</t>
  </si>
  <si>
    <t xml:space="preserve">     69510 Marketing, Signage, Printing, etc</t>
  </si>
  <si>
    <t xml:space="preserve">     69500 Audio/Visual</t>
  </si>
  <si>
    <t xml:space="preserve">     75342 President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</si>
</sst>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1"/>
    <xf numFmtId="0" fontId="2" fillId="0" borderId="0"/>
    <xf numFmtId="0" fontId="2" fillId="0" borderId="2"/>
  </cellStyleXfs>
  <cellXfs count="28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 indent="2"/>
    </xf>
    <xf numFmtId="0" fontId="5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 indent="3"/>
    </xf>
    <xf numFmtId="0" fontId="5" fillId="0" borderId="0" xfId="0" applyFont="1" applyAlignment="1">
      <alignment horizontal="left" wrapText="1" indent="2"/>
    </xf>
    <xf numFmtId="0" fontId="5" fillId="0" borderId="0" xfId="0" applyFont="1" applyAlignment="1">
      <alignment horizontal="left" wrapText="1"/>
    </xf>
    <xf numFmtId="0" fontId="4" fillId="0" borderId="1" xfId="3" applyFont="1" applyAlignment="1">
      <alignment horizontal="center" wrapText="1"/>
    </xf>
    <xf numFmtId="0" fontId="4" fillId="0" borderId="3" xfId="3" applyFont="1" applyBorder="1" applyAlignment="1">
      <alignment horizontal="center" wrapText="1"/>
    </xf>
    <xf numFmtId="0" fontId="3" fillId="2" borderId="0" xfId="0" applyFont="1" applyFill="1" applyAlignment="1">
      <alignment horizontal="left" wrapText="1"/>
    </xf>
    <xf numFmtId="0" fontId="3" fillId="3" borderId="0" xfId="0" applyFont="1" applyFill="1" applyAlignment="1">
      <alignment horizontal="left" wrapText="1"/>
    </xf>
    <xf numFmtId="2" fontId="0" fillId="0" borderId="0" xfId="1" applyNumberFormat="1" applyFont="1" applyAlignment="1">
      <alignment wrapText="1"/>
    </xf>
    <xf numFmtId="2" fontId="3" fillId="0" borderId="0" xfId="1" applyNumberFormat="1" applyFont="1"/>
    <xf numFmtId="2" fontId="3" fillId="0" borderId="0" xfId="1" applyNumberFormat="1" applyFont="1" applyAlignment="1">
      <alignment wrapText="1"/>
    </xf>
    <xf numFmtId="2" fontId="5" fillId="0" borderId="2" xfId="1" applyNumberFormat="1" applyFont="1" applyBorder="1" applyAlignment="1">
      <alignment wrapText="1"/>
    </xf>
    <xf numFmtId="164" fontId="5" fillId="0" borderId="2" xfId="2" applyNumberFormat="1" applyFont="1" applyBorder="1" applyAlignment="1">
      <alignment wrapText="1"/>
    </xf>
    <xf numFmtId="164" fontId="3" fillId="0" borderId="0" xfId="2" applyNumberFormat="1" applyFont="1"/>
    <xf numFmtId="0" fontId="3" fillId="4" borderId="0" xfId="0" applyFont="1" applyFill="1" applyAlignment="1">
      <alignment horizontal="left" wrapText="1" indent="3"/>
    </xf>
    <xf numFmtId="2" fontId="3" fillId="4" borderId="0" xfId="1" applyNumberFormat="1" applyFont="1" applyFill="1" applyAlignment="1">
      <alignment wrapText="1"/>
    </xf>
    <xf numFmtId="2" fontId="3" fillId="4" borderId="0" xfId="1" applyNumberFormat="1" applyFont="1" applyFill="1"/>
    <xf numFmtId="164" fontId="9" fillId="0" borderId="2" xfId="2" applyNumberFormat="1" applyFont="1" applyBorder="1" applyAlignment="1">
      <alignment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6">
    <cellStyle name="Currency" xfId="2" builtinId="4"/>
    <cellStyle name="GroupedCellStyle" xfId="4" xr:uid="{00000000-0005-0000-0000-000007000000}"/>
    <cellStyle name="HeaderCellStyle" xfId="3" xr:uid="{00000000-0005-0000-0000-000006000000}"/>
    <cellStyle name="Normal" xfId="0" builtinId="0"/>
    <cellStyle name="Percent" xfId="1" builtinId="5"/>
    <cellStyle name="TotalCellStyle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B3FEF-A70D-B944-82F4-C9836B181100}">
  <dimension ref="A1:C137"/>
  <sheetViews>
    <sheetView tabSelected="1" topLeftCell="A73" zoomScale="145" zoomScaleNormal="145" workbookViewId="0">
      <pane xSplit="1" topLeftCell="B1" activePane="topRight" state="frozen"/>
      <selection pane="topRight" activeCell="F118" sqref="F118"/>
    </sheetView>
  </sheetViews>
  <sheetFormatPr defaultColWidth="11.25" defaultRowHeight="15.75" x14ac:dyDescent="0.25"/>
  <cols>
    <col min="1" max="1" width="36.75" style="1" customWidth="1"/>
    <col min="2" max="2" width="17" style="1" customWidth="1"/>
  </cols>
  <sheetData>
    <row r="1" spans="1:3" x14ac:dyDescent="0.25">
      <c r="A1" s="23" t="s">
        <v>0</v>
      </c>
      <c r="B1" s="24"/>
    </row>
    <row r="2" spans="1:3" x14ac:dyDescent="0.25">
      <c r="A2" s="25" t="s">
        <v>1</v>
      </c>
      <c r="B2" s="24"/>
    </row>
    <row r="3" spans="1:3" x14ac:dyDescent="0.25">
      <c r="A3" s="26" t="s">
        <v>2</v>
      </c>
      <c r="B3" s="24"/>
    </row>
    <row r="5" spans="1:3" x14ac:dyDescent="0.25">
      <c r="A5" s="9" t="s">
        <v>119</v>
      </c>
      <c r="B5" s="9" t="s">
        <v>120</v>
      </c>
    </row>
    <row r="6" spans="1:3" x14ac:dyDescent="0.25">
      <c r="B6" s="10" t="s">
        <v>121</v>
      </c>
      <c r="C6" s="2" t="s">
        <v>123</v>
      </c>
    </row>
    <row r="7" spans="1:3" x14ac:dyDescent="0.25">
      <c r="A7" s="12" t="s">
        <v>3</v>
      </c>
      <c r="B7" s="13"/>
      <c r="C7" s="14"/>
    </row>
    <row r="8" spans="1:3" x14ac:dyDescent="0.25">
      <c r="A8" s="3" t="s">
        <v>4</v>
      </c>
      <c r="B8" s="15"/>
      <c r="C8" s="14"/>
    </row>
    <row r="9" spans="1:3" x14ac:dyDescent="0.25">
      <c r="A9" s="4" t="s">
        <v>5</v>
      </c>
      <c r="B9" s="15">
        <v>31854.19</v>
      </c>
      <c r="C9" s="14">
        <v>34000</v>
      </c>
    </row>
    <row r="10" spans="1:3" x14ac:dyDescent="0.25">
      <c r="A10" s="4" t="s">
        <v>6</v>
      </c>
      <c r="B10" s="15">
        <v>41.5</v>
      </c>
      <c r="C10" s="14"/>
    </row>
    <row r="11" spans="1:3" x14ac:dyDescent="0.25">
      <c r="A11" s="4" t="s">
        <v>7</v>
      </c>
      <c r="B11" s="15">
        <v>450</v>
      </c>
      <c r="C11" s="14">
        <v>25</v>
      </c>
    </row>
    <row r="12" spans="1:3" x14ac:dyDescent="0.25">
      <c r="A12" s="4" t="s">
        <v>8</v>
      </c>
      <c r="B12" s="15">
        <v>1196.31</v>
      </c>
      <c r="C12" s="14">
        <v>1100</v>
      </c>
    </row>
    <row r="13" spans="1:3" x14ac:dyDescent="0.25">
      <c r="A13" s="4" t="s">
        <v>9</v>
      </c>
      <c r="B13" s="15">
        <v>-655</v>
      </c>
      <c r="C13" s="14">
        <v>-750</v>
      </c>
    </row>
    <row r="14" spans="1:3" x14ac:dyDescent="0.25">
      <c r="A14" s="4" t="s">
        <v>10</v>
      </c>
      <c r="B14" s="15">
        <v>15085</v>
      </c>
      <c r="C14" s="14">
        <v>100</v>
      </c>
    </row>
    <row r="15" spans="1:3" x14ac:dyDescent="0.25">
      <c r="A15" s="4" t="s">
        <v>11</v>
      </c>
      <c r="B15" s="15">
        <v>10.17</v>
      </c>
      <c r="C15" s="14"/>
    </row>
    <row r="16" spans="1:3" x14ac:dyDescent="0.25">
      <c r="A16" s="5" t="s">
        <v>12</v>
      </c>
      <c r="B16" s="17">
        <f>B8+B9+B10+B11+B12+B13+B14+B15</f>
        <v>47982.17</v>
      </c>
      <c r="C16" s="17">
        <f>C8+C9+C10+C11+C12+C13+C14+C15</f>
        <v>34475</v>
      </c>
    </row>
    <row r="17" spans="1:3" x14ac:dyDescent="0.25">
      <c r="A17" s="3" t="s">
        <v>13</v>
      </c>
      <c r="B17" s="15"/>
      <c r="C17" s="14"/>
    </row>
    <row r="18" spans="1:3" x14ac:dyDescent="0.25">
      <c r="A18" s="4" t="s">
        <v>14</v>
      </c>
      <c r="B18" s="15">
        <v>14190.5</v>
      </c>
      <c r="C18" s="14">
        <v>30000</v>
      </c>
    </row>
    <row r="19" spans="1:3" x14ac:dyDescent="0.25">
      <c r="A19" s="4" t="s">
        <v>15</v>
      </c>
      <c r="B19" s="15">
        <v>3928.02</v>
      </c>
      <c r="C19" s="14">
        <v>3000</v>
      </c>
    </row>
    <row r="20" spans="1:3" x14ac:dyDescent="0.25">
      <c r="A20" s="4" t="s">
        <v>16</v>
      </c>
      <c r="B20" s="15">
        <v>95</v>
      </c>
      <c r="C20" s="14">
        <v>100</v>
      </c>
    </row>
    <row r="21" spans="1:3" x14ac:dyDescent="0.25">
      <c r="A21" s="4" t="s">
        <v>17</v>
      </c>
      <c r="B21" s="15">
        <v>392.5</v>
      </c>
      <c r="C21" s="14">
        <v>200</v>
      </c>
    </row>
    <row r="22" spans="1:3" x14ac:dyDescent="0.25">
      <c r="A22" s="4" t="s">
        <v>18</v>
      </c>
      <c r="B22" s="15"/>
      <c r="C22" s="14">
        <v>10000</v>
      </c>
    </row>
    <row r="23" spans="1:3" x14ac:dyDescent="0.25">
      <c r="A23" s="6" t="s">
        <v>19</v>
      </c>
      <c r="B23" s="15">
        <v>1100</v>
      </c>
      <c r="C23" s="14"/>
    </row>
    <row r="24" spans="1:3" x14ac:dyDescent="0.25">
      <c r="A24" s="6" t="s">
        <v>20</v>
      </c>
      <c r="B24" s="15">
        <v>425</v>
      </c>
      <c r="C24" s="14"/>
    </row>
    <row r="25" spans="1:3" x14ac:dyDescent="0.25">
      <c r="A25" s="6" t="s">
        <v>21</v>
      </c>
      <c r="B25" s="15">
        <v>270</v>
      </c>
      <c r="C25" s="14"/>
    </row>
    <row r="26" spans="1:3" x14ac:dyDescent="0.25">
      <c r="A26" s="6" t="s">
        <v>22</v>
      </c>
      <c r="B26" s="15">
        <v>540</v>
      </c>
      <c r="C26" s="14"/>
    </row>
    <row r="27" spans="1:3" x14ac:dyDescent="0.25">
      <c r="A27" s="6" t="s">
        <v>23</v>
      </c>
      <c r="B27" s="15">
        <v>1960</v>
      </c>
      <c r="C27" s="14"/>
    </row>
    <row r="28" spans="1:3" x14ac:dyDescent="0.25">
      <c r="A28" s="6" t="s">
        <v>24</v>
      </c>
      <c r="B28" s="15">
        <v>360</v>
      </c>
      <c r="C28" s="14"/>
    </row>
    <row r="29" spans="1:3" x14ac:dyDescent="0.25">
      <c r="A29" s="6" t="s">
        <v>25</v>
      </c>
      <c r="B29" s="15">
        <v>461</v>
      </c>
      <c r="C29" s="14"/>
    </row>
    <row r="30" spans="1:3" x14ac:dyDescent="0.25">
      <c r="A30" s="6" t="s">
        <v>26</v>
      </c>
      <c r="B30" s="15">
        <v>1779</v>
      </c>
      <c r="C30" s="14"/>
    </row>
    <row r="31" spans="1:3" x14ac:dyDescent="0.25">
      <c r="A31" s="7" t="s">
        <v>27</v>
      </c>
      <c r="B31" s="17">
        <f>B22+B23+B24+B25+B26+B27+B28+B29+B30</f>
        <v>6895</v>
      </c>
      <c r="C31" s="17">
        <f t="shared" ref="C31" si="0">C22+C23+C24+C25+C26+C27+C28+C29+C30</f>
        <v>10000</v>
      </c>
    </row>
    <row r="32" spans="1:3" x14ac:dyDescent="0.25">
      <c r="A32" s="4" t="s">
        <v>28</v>
      </c>
      <c r="B32" s="15">
        <v>12575</v>
      </c>
      <c r="C32" s="14">
        <v>13125</v>
      </c>
    </row>
    <row r="33" spans="1:3" x14ac:dyDescent="0.25">
      <c r="A33" s="4" t="s">
        <v>29</v>
      </c>
      <c r="B33" s="15">
        <v>5725</v>
      </c>
      <c r="C33" s="14">
        <v>6300</v>
      </c>
    </row>
    <row r="34" spans="1:3" x14ac:dyDescent="0.25">
      <c r="A34" s="4" t="s">
        <v>30</v>
      </c>
      <c r="B34" s="15">
        <v>647.5</v>
      </c>
      <c r="C34" s="14">
        <v>400</v>
      </c>
    </row>
    <row r="35" spans="1:3" x14ac:dyDescent="0.25">
      <c r="A35" s="4" t="s">
        <v>31</v>
      </c>
      <c r="B35" s="15">
        <v>440</v>
      </c>
      <c r="C35" s="14">
        <v>400</v>
      </c>
    </row>
    <row r="36" spans="1:3" x14ac:dyDescent="0.25">
      <c r="A36" s="4" t="s">
        <v>32</v>
      </c>
      <c r="B36" s="15">
        <v>1000</v>
      </c>
      <c r="C36" s="14">
        <v>2000</v>
      </c>
    </row>
    <row r="37" spans="1:3" x14ac:dyDescent="0.25">
      <c r="A37" s="4" t="s">
        <v>124</v>
      </c>
      <c r="B37" s="15"/>
      <c r="C37" s="14">
        <v>10000</v>
      </c>
    </row>
    <row r="38" spans="1:3" x14ac:dyDescent="0.25">
      <c r="A38" s="4" t="s">
        <v>33</v>
      </c>
      <c r="B38" s="15">
        <v>0.59</v>
      </c>
      <c r="C38" s="14"/>
    </row>
    <row r="39" spans="1:3" x14ac:dyDescent="0.25">
      <c r="A39" s="4" t="s">
        <v>34</v>
      </c>
      <c r="B39" s="15"/>
      <c r="C39" s="14"/>
    </row>
    <row r="40" spans="1:3" x14ac:dyDescent="0.25">
      <c r="A40" s="6" t="s">
        <v>35</v>
      </c>
      <c r="B40" s="15">
        <v>12428</v>
      </c>
      <c r="C40" s="14">
        <v>9000</v>
      </c>
    </row>
    <row r="41" spans="1:3" x14ac:dyDescent="0.25">
      <c r="A41" s="6" t="s">
        <v>36</v>
      </c>
      <c r="B41" s="15">
        <v>2185</v>
      </c>
      <c r="C41" s="14">
        <v>2500</v>
      </c>
    </row>
    <row r="42" spans="1:3" x14ac:dyDescent="0.25">
      <c r="A42" s="7" t="s">
        <v>37</v>
      </c>
      <c r="B42" s="17">
        <f>B39+B40+B41</f>
        <v>14613</v>
      </c>
      <c r="C42" s="17">
        <f>C39+C40+C41</f>
        <v>11500</v>
      </c>
    </row>
    <row r="43" spans="1:3" x14ac:dyDescent="0.25">
      <c r="A43" s="4" t="s">
        <v>38</v>
      </c>
      <c r="B43" s="15"/>
      <c r="C43" s="14"/>
    </row>
    <row r="44" spans="1:3" x14ac:dyDescent="0.25">
      <c r="A44" s="5" t="s">
        <v>39</v>
      </c>
      <c r="B44" s="17">
        <f>B17+B18+B19+B20+B21+B31+B32+B33+B34+B35+B36+B38+B42+B43</f>
        <v>60502.11</v>
      </c>
      <c r="C44" s="17">
        <f>C17+C18+C19+C20+C21+C31+C32+C33+C34+C35+C36+C38+C42+C43+C37</f>
        <v>87025</v>
      </c>
    </row>
    <row r="45" spans="1:3" x14ac:dyDescent="0.25">
      <c r="A45" s="3" t="s">
        <v>40</v>
      </c>
      <c r="B45" s="15">
        <v>2240</v>
      </c>
      <c r="C45" s="14"/>
    </row>
    <row r="46" spans="1:3" x14ac:dyDescent="0.25">
      <c r="A46" s="4" t="s">
        <v>41</v>
      </c>
      <c r="B46" s="15">
        <v>30</v>
      </c>
      <c r="C46" s="14"/>
    </row>
    <row r="47" spans="1:3" x14ac:dyDescent="0.25">
      <c r="A47" s="4" t="s">
        <v>42</v>
      </c>
      <c r="B47" s="15">
        <v>34275.25</v>
      </c>
      <c r="C47" s="14">
        <v>20000</v>
      </c>
    </row>
    <row r="48" spans="1:3" x14ac:dyDescent="0.25">
      <c r="A48" s="4" t="s">
        <v>43</v>
      </c>
      <c r="B48" s="15">
        <v>907.2</v>
      </c>
      <c r="C48" s="14">
        <v>900</v>
      </c>
    </row>
    <row r="49" spans="1:3" x14ac:dyDescent="0.25">
      <c r="A49" s="5" t="s">
        <v>44</v>
      </c>
      <c r="B49" s="17">
        <f>B45+B46+B47+B48</f>
        <v>37452.449999999997</v>
      </c>
      <c r="C49" s="17">
        <f>C45+C46+C47+C48</f>
        <v>20900</v>
      </c>
    </row>
    <row r="50" spans="1:3" x14ac:dyDescent="0.25">
      <c r="A50" s="3" t="s">
        <v>45</v>
      </c>
      <c r="B50" s="15">
        <v>10686</v>
      </c>
      <c r="C50" s="14"/>
    </row>
    <row r="51" spans="1:3" x14ac:dyDescent="0.25">
      <c r="A51" s="3" t="s">
        <v>46</v>
      </c>
      <c r="B51" s="15">
        <v>722.56</v>
      </c>
      <c r="C51" s="14"/>
    </row>
    <row r="52" spans="1:3" x14ac:dyDescent="0.25">
      <c r="A52" s="3" t="s">
        <v>47</v>
      </c>
      <c r="B52" s="15">
        <v>395</v>
      </c>
      <c r="C52" s="14"/>
    </row>
    <row r="53" spans="1:3" x14ac:dyDescent="0.25">
      <c r="A53" s="3" t="s">
        <v>48</v>
      </c>
      <c r="B53" s="15"/>
      <c r="C53" s="14"/>
    </row>
    <row r="54" spans="1:3" x14ac:dyDescent="0.25">
      <c r="A54" s="8" t="s">
        <v>49</v>
      </c>
      <c r="B54" s="17">
        <f>B16+B44+B49+B50+B51+B52+B53</f>
        <v>157740.28999999998</v>
      </c>
      <c r="C54" s="17">
        <f>C16+C44+C49+C50+C51+C52+C53</f>
        <v>142400</v>
      </c>
    </row>
    <row r="55" spans="1:3" x14ac:dyDescent="0.25">
      <c r="A55" s="8" t="s">
        <v>50</v>
      </c>
      <c r="B55" s="17">
        <v>157740.28999999998</v>
      </c>
      <c r="C55" s="17">
        <v>142400</v>
      </c>
    </row>
    <row r="56" spans="1:3" x14ac:dyDescent="0.25">
      <c r="A56" s="11" t="s">
        <v>51</v>
      </c>
      <c r="B56" s="13"/>
      <c r="C56" s="14"/>
    </row>
    <row r="57" spans="1:3" x14ac:dyDescent="0.25">
      <c r="A57" s="3" t="s">
        <v>52</v>
      </c>
      <c r="B57" s="15">
        <v>395.21</v>
      </c>
      <c r="C57" s="14"/>
    </row>
    <row r="58" spans="1:3" x14ac:dyDescent="0.25">
      <c r="A58" s="4" t="s">
        <v>53</v>
      </c>
      <c r="B58" s="15">
        <v>-3000</v>
      </c>
      <c r="C58" s="14"/>
    </row>
    <row r="59" spans="1:3" x14ac:dyDescent="0.25">
      <c r="A59" s="4" t="s">
        <v>54</v>
      </c>
      <c r="B59" s="15"/>
      <c r="C59" s="14"/>
    </row>
    <row r="60" spans="1:3" x14ac:dyDescent="0.25">
      <c r="A60" s="19" t="s">
        <v>55</v>
      </c>
      <c r="B60" s="20">
        <v>2438.25</v>
      </c>
      <c r="C60" s="21">
        <v>1500</v>
      </c>
    </row>
    <row r="61" spans="1:3" x14ac:dyDescent="0.25">
      <c r="A61" s="19" t="s">
        <v>56</v>
      </c>
      <c r="B61" s="20">
        <v>29153.19</v>
      </c>
      <c r="C61" s="21">
        <v>15000</v>
      </c>
    </row>
    <row r="62" spans="1:3" x14ac:dyDescent="0.25">
      <c r="A62" s="6" t="s">
        <v>57</v>
      </c>
      <c r="B62" s="15">
        <v>2526.4699999999998</v>
      </c>
      <c r="C62" s="14"/>
    </row>
    <row r="63" spans="1:3" x14ac:dyDescent="0.25">
      <c r="A63" s="6" t="s">
        <v>58</v>
      </c>
      <c r="B63" s="15">
        <v>5073.74</v>
      </c>
      <c r="C63" s="14"/>
    </row>
    <row r="64" spans="1:3" x14ac:dyDescent="0.25">
      <c r="A64" s="6" t="s">
        <v>59</v>
      </c>
      <c r="B64" s="15">
        <v>3150</v>
      </c>
      <c r="C64" s="14">
        <v>3000</v>
      </c>
    </row>
    <row r="65" spans="1:3" x14ac:dyDescent="0.25">
      <c r="A65" s="6" t="s">
        <v>60</v>
      </c>
      <c r="B65" s="15">
        <v>89.57</v>
      </c>
      <c r="C65" s="14">
        <v>100</v>
      </c>
    </row>
    <row r="66" spans="1:3" x14ac:dyDescent="0.25">
      <c r="A66" s="6" t="s">
        <v>61</v>
      </c>
      <c r="B66" s="15">
        <v>249.73</v>
      </c>
      <c r="C66" s="14">
        <v>250</v>
      </c>
    </row>
    <row r="67" spans="1:3" x14ac:dyDescent="0.25">
      <c r="A67" s="6" t="s">
        <v>62</v>
      </c>
      <c r="B67" s="15">
        <v>132.91</v>
      </c>
      <c r="C67" s="14">
        <v>200</v>
      </c>
    </row>
    <row r="68" spans="1:3" x14ac:dyDescent="0.25">
      <c r="A68" s="6" t="s">
        <v>63</v>
      </c>
      <c r="B68" s="15">
        <v>118.1</v>
      </c>
      <c r="C68" s="14">
        <v>500</v>
      </c>
    </row>
    <row r="69" spans="1:3" x14ac:dyDescent="0.25">
      <c r="A69" s="7" t="s">
        <v>64</v>
      </c>
      <c r="B69" s="17">
        <f>B59+B60+B61+B62+B63+B64+B65+B66+B67+B68</f>
        <v>42931.96</v>
      </c>
      <c r="C69" s="17">
        <f t="shared" ref="C69" si="1">C59+C60+C61+C62+C63+C64+C65+C66+C67+C68</f>
        <v>20550</v>
      </c>
    </row>
    <row r="70" spans="1:3" x14ac:dyDescent="0.25">
      <c r="A70" s="4" t="s">
        <v>65</v>
      </c>
      <c r="B70" s="15"/>
      <c r="C70" s="14"/>
    </row>
    <row r="71" spans="1:3" x14ac:dyDescent="0.25">
      <c r="A71" s="6" t="s">
        <v>125</v>
      </c>
      <c r="B71" s="15"/>
      <c r="C71" s="14">
        <v>1000</v>
      </c>
    </row>
    <row r="72" spans="1:3" x14ac:dyDescent="0.25">
      <c r="A72" s="6" t="s">
        <v>126</v>
      </c>
      <c r="B72" s="15"/>
      <c r="C72" s="14">
        <v>5000</v>
      </c>
    </row>
    <row r="73" spans="1:3" x14ac:dyDescent="0.25">
      <c r="A73" s="19" t="s">
        <v>127</v>
      </c>
      <c r="B73" s="20"/>
      <c r="C73" s="21">
        <v>10000</v>
      </c>
    </row>
    <row r="74" spans="1:3" x14ac:dyDescent="0.25">
      <c r="A74" s="6" t="s">
        <v>128</v>
      </c>
      <c r="B74" s="15"/>
      <c r="C74" s="14">
        <v>3000</v>
      </c>
    </row>
    <row r="75" spans="1:3" x14ac:dyDescent="0.25">
      <c r="A75" s="6" t="s">
        <v>66</v>
      </c>
      <c r="B75" s="15">
        <v>1287</v>
      </c>
      <c r="C75" s="14">
        <v>1000</v>
      </c>
    </row>
    <row r="76" spans="1:3" x14ac:dyDescent="0.25">
      <c r="A76" s="7" t="s">
        <v>67</v>
      </c>
      <c r="B76" s="17">
        <f>B70+B75+B71+B72+B73+B74</f>
        <v>1287</v>
      </c>
      <c r="C76" s="17">
        <f t="shared" ref="C76" si="2">C70+C75+C71+C72+C73+C74</f>
        <v>20000</v>
      </c>
    </row>
    <row r="77" spans="1:3" x14ac:dyDescent="0.25">
      <c r="A77" s="4" t="s">
        <v>68</v>
      </c>
      <c r="B77" s="15"/>
      <c r="C77" s="14"/>
    </row>
    <row r="78" spans="1:3" x14ac:dyDescent="0.25">
      <c r="A78" s="6" t="s">
        <v>129</v>
      </c>
      <c r="B78" s="15"/>
      <c r="C78" s="14">
        <v>3000</v>
      </c>
    </row>
    <row r="79" spans="1:3" x14ac:dyDescent="0.25">
      <c r="A79" s="6" t="s">
        <v>69</v>
      </c>
      <c r="B79" s="15">
        <v>650</v>
      </c>
      <c r="C79" s="14">
        <v>500</v>
      </c>
    </row>
    <row r="80" spans="1:3" x14ac:dyDescent="0.25">
      <c r="A80" s="7" t="s">
        <v>70</v>
      </c>
      <c r="B80" s="17">
        <f>B77+B79+B78</f>
        <v>650</v>
      </c>
      <c r="C80" s="17">
        <f t="shared" ref="C80" si="3">C77+C79+C78</f>
        <v>3500</v>
      </c>
    </row>
    <row r="81" spans="1:3" x14ac:dyDescent="0.25">
      <c r="A81" s="4" t="s">
        <v>71</v>
      </c>
      <c r="B81" s="15">
        <v>361.15</v>
      </c>
      <c r="C81" s="14">
        <v>1000</v>
      </c>
    </row>
    <row r="82" spans="1:3" x14ac:dyDescent="0.25">
      <c r="A82" s="6" t="s">
        <v>72</v>
      </c>
      <c r="B82" s="15">
        <v>640.55999999999995</v>
      </c>
      <c r="C82" s="14"/>
    </row>
    <row r="83" spans="1:3" x14ac:dyDescent="0.25">
      <c r="A83" s="6" t="s">
        <v>73</v>
      </c>
      <c r="B83" s="15">
        <v>837.52</v>
      </c>
      <c r="C83" s="14"/>
    </row>
    <row r="84" spans="1:3" x14ac:dyDescent="0.25">
      <c r="A84" s="7" t="s">
        <v>74</v>
      </c>
      <c r="B84" s="17">
        <f>B81+B82+B83</f>
        <v>1839.23</v>
      </c>
      <c r="C84" s="17">
        <f t="shared" ref="C84" si="4">C81+C82+C83</f>
        <v>1000</v>
      </c>
    </row>
    <row r="85" spans="1:3" x14ac:dyDescent="0.25">
      <c r="A85" s="4" t="s">
        <v>75</v>
      </c>
      <c r="B85" s="15"/>
      <c r="C85" s="14"/>
    </row>
    <row r="86" spans="1:3" x14ac:dyDescent="0.25">
      <c r="A86" s="6" t="s">
        <v>76</v>
      </c>
      <c r="B86" s="15"/>
      <c r="C86" s="14"/>
    </row>
    <row r="87" spans="1:3" x14ac:dyDescent="0.25">
      <c r="A87" s="6" t="s">
        <v>130</v>
      </c>
      <c r="B87" s="15"/>
      <c r="C87" s="14">
        <v>200</v>
      </c>
    </row>
    <row r="88" spans="1:3" x14ac:dyDescent="0.25">
      <c r="A88" s="6" t="s">
        <v>131</v>
      </c>
      <c r="B88" s="13"/>
      <c r="C88" s="14">
        <v>500</v>
      </c>
    </row>
    <row r="89" spans="1:3" x14ac:dyDescent="0.25">
      <c r="A89" s="7" t="s">
        <v>77</v>
      </c>
      <c r="B89" s="17">
        <f>B85+B86+B87+B88</f>
        <v>0</v>
      </c>
      <c r="C89" s="17">
        <f t="shared" ref="C89" si="5">C85+C86+C87+C88</f>
        <v>700</v>
      </c>
    </row>
    <row r="90" spans="1:3" x14ac:dyDescent="0.25">
      <c r="A90" s="5" t="s">
        <v>78</v>
      </c>
      <c r="B90" s="17">
        <f>B57+B58+B69+B76+B80+B84+B89</f>
        <v>44103.4</v>
      </c>
      <c r="C90" s="17">
        <f t="shared" ref="C90" si="6">C57+C58+C69+C76+C80+C84+C89</f>
        <v>45750</v>
      </c>
    </row>
    <row r="91" spans="1:3" x14ac:dyDescent="0.25">
      <c r="A91" s="3" t="s">
        <v>79</v>
      </c>
      <c r="B91" s="15"/>
      <c r="C91" s="14"/>
    </row>
    <row r="92" spans="1:3" x14ac:dyDescent="0.25">
      <c r="A92" s="4" t="s">
        <v>80</v>
      </c>
      <c r="B92" s="15"/>
      <c r="C92" s="14"/>
    </row>
    <row r="93" spans="1:3" x14ac:dyDescent="0.25">
      <c r="A93" s="6" t="s">
        <v>81</v>
      </c>
      <c r="B93" s="15">
        <v>1500</v>
      </c>
      <c r="C93" s="14">
        <v>2000</v>
      </c>
    </row>
    <row r="94" spans="1:3" x14ac:dyDescent="0.25">
      <c r="A94" s="6" t="s">
        <v>82</v>
      </c>
      <c r="B94" s="15">
        <v>3133.28</v>
      </c>
      <c r="C94" s="14">
        <v>3500</v>
      </c>
    </row>
    <row r="95" spans="1:3" x14ac:dyDescent="0.25">
      <c r="A95" s="6" t="s">
        <v>83</v>
      </c>
      <c r="B95" s="15">
        <v>1607.3</v>
      </c>
      <c r="C95" s="14">
        <v>2000</v>
      </c>
    </row>
    <row r="96" spans="1:3" x14ac:dyDescent="0.25">
      <c r="A96" s="6" t="s">
        <v>84</v>
      </c>
      <c r="B96" s="15">
        <v>176.01</v>
      </c>
      <c r="C96" s="14">
        <v>200</v>
      </c>
    </row>
    <row r="97" spans="1:3" x14ac:dyDescent="0.25">
      <c r="A97" s="6" t="s">
        <v>85</v>
      </c>
      <c r="B97" s="15">
        <v>47338.01</v>
      </c>
      <c r="C97" s="14">
        <v>55000</v>
      </c>
    </row>
    <row r="98" spans="1:3" x14ac:dyDescent="0.25">
      <c r="A98" s="6" t="s">
        <v>86</v>
      </c>
      <c r="B98" s="15">
        <v>1560</v>
      </c>
      <c r="C98" s="14">
        <v>1600</v>
      </c>
    </row>
    <row r="99" spans="1:3" x14ac:dyDescent="0.25">
      <c r="A99" s="6" t="s">
        <v>87</v>
      </c>
      <c r="B99" s="15">
        <v>77.69</v>
      </c>
      <c r="C99" s="14"/>
    </row>
    <row r="100" spans="1:3" x14ac:dyDescent="0.25">
      <c r="A100" s="6" t="s">
        <v>88</v>
      </c>
      <c r="B100" s="15">
        <v>413.64</v>
      </c>
      <c r="C100" s="14">
        <v>450</v>
      </c>
    </row>
    <row r="101" spans="1:3" x14ac:dyDescent="0.25">
      <c r="A101" s="6" t="s">
        <v>89</v>
      </c>
      <c r="B101" s="15">
        <v>170</v>
      </c>
      <c r="C101" s="14">
        <v>250</v>
      </c>
    </row>
    <row r="102" spans="1:3" x14ac:dyDescent="0.25">
      <c r="A102" s="7" t="s">
        <v>90</v>
      </c>
      <c r="B102" s="17">
        <f>B92+B93+B94+B95+B96+B97+B98+B99+B100+B101</f>
        <v>55975.930000000008</v>
      </c>
      <c r="C102" s="17">
        <f t="shared" ref="C102" si="7">C92+C93+C94+C95+C96+C97+C98+C99+C100+C101</f>
        <v>65000</v>
      </c>
    </row>
    <row r="103" spans="1:3" x14ac:dyDescent="0.25">
      <c r="A103" s="4" t="s">
        <v>91</v>
      </c>
      <c r="B103" s="15">
        <v>23773.09</v>
      </c>
      <c r="C103" s="14">
        <v>16000</v>
      </c>
    </row>
    <row r="104" spans="1:3" x14ac:dyDescent="0.25">
      <c r="A104" s="6" t="s">
        <v>92</v>
      </c>
      <c r="B104" s="15">
        <v>896.03</v>
      </c>
      <c r="C104" s="14">
        <v>250</v>
      </c>
    </row>
    <row r="105" spans="1:3" x14ac:dyDescent="0.25">
      <c r="A105" s="6" t="s">
        <v>93</v>
      </c>
      <c r="B105" s="15">
        <v>5215</v>
      </c>
      <c r="C105" s="14">
        <v>6000</v>
      </c>
    </row>
    <row r="106" spans="1:3" x14ac:dyDescent="0.25">
      <c r="A106" s="7" t="s">
        <v>94</v>
      </c>
      <c r="B106" s="17">
        <f>B103+B104+B105</f>
        <v>29884.12</v>
      </c>
      <c r="C106" s="17">
        <f t="shared" ref="C106" si="8">C103+C104+C105</f>
        <v>22250</v>
      </c>
    </row>
    <row r="107" spans="1:3" x14ac:dyDescent="0.25">
      <c r="A107" s="4" t="s">
        <v>95</v>
      </c>
      <c r="B107" s="15"/>
      <c r="C107" s="14"/>
    </row>
    <row r="108" spans="1:3" x14ac:dyDescent="0.25">
      <c r="A108" s="6" t="s">
        <v>96</v>
      </c>
      <c r="B108" s="15">
        <v>1050</v>
      </c>
      <c r="C108" s="14">
        <v>700</v>
      </c>
    </row>
    <row r="109" spans="1:3" x14ac:dyDescent="0.25">
      <c r="A109" s="6" t="s">
        <v>97</v>
      </c>
      <c r="B109" s="15">
        <v>616.95000000000005</v>
      </c>
      <c r="C109" s="14">
        <v>700</v>
      </c>
    </row>
    <row r="110" spans="1:3" x14ac:dyDescent="0.25">
      <c r="A110" s="6" t="s">
        <v>98</v>
      </c>
      <c r="B110" s="15">
        <v>2290.6</v>
      </c>
      <c r="C110" s="14">
        <v>500</v>
      </c>
    </row>
    <row r="111" spans="1:3" x14ac:dyDescent="0.25">
      <c r="A111" s="6" t="s">
        <v>99</v>
      </c>
      <c r="B111" s="15">
        <v>303.98</v>
      </c>
      <c r="C111" s="14">
        <v>3000</v>
      </c>
    </row>
    <row r="112" spans="1:3" x14ac:dyDescent="0.25">
      <c r="A112" s="6" t="s">
        <v>100</v>
      </c>
      <c r="B112" s="15">
        <v>7148</v>
      </c>
      <c r="C112" s="14">
        <v>5450</v>
      </c>
    </row>
    <row r="113" spans="1:3" x14ac:dyDescent="0.25">
      <c r="A113" s="6" t="s">
        <v>101</v>
      </c>
      <c r="B113" s="15">
        <v>2748.94</v>
      </c>
      <c r="C113" s="14">
        <v>1500</v>
      </c>
    </row>
    <row r="114" spans="1:3" x14ac:dyDescent="0.25">
      <c r="A114" s="7" t="s">
        <v>102</v>
      </c>
      <c r="B114" s="17">
        <f>B107+B108+B109+B110+B111+B112+B113</f>
        <v>14158.470000000001</v>
      </c>
      <c r="C114" s="17">
        <f t="shared" ref="C114" si="9">C107+C108+C109+C110+C111+C112+C113</f>
        <v>11850</v>
      </c>
    </row>
    <row r="115" spans="1:3" x14ac:dyDescent="0.25">
      <c r="A115" s="4" t="s">
        <v>103</v>
      </c>
      <c r="B115" s="15"/>
      <c r="C115" s="14"/>
    </row>
    <row r="116" spans="1:3" x14ac:dyDescent="0.25">
      <c r="A116" s="6" t="s">
        <v>104</v>
      </c>
      <c r="B116" s="15">
        <v>1333.57</v>
      </c>
      <c r="C116" s="14"/>
    </row>
    <row r="117" spans="1:3" x14ac:dyDescent="0.25">
      <c r="A117" s="6" t="s">
        <v>132</v>
      </c>
      <c r="C117" s="14">
        <v>3500</v>
      </c>
    </row>
    <row r="118" spans="1:3" x14ac:dyDescent="0.25">
      <c r="A118" s="7" t="s">
        <v>105</v>
      </c>
      <c r="B118" s="17">
        <f>B115+B116+B117</f>
        <v>1333.57</v>
      </c>
      <c r="C118" s="17">
        <f t="shared" ref="C118" si="10">C115+C116+C117</f>
        <v>3500</v>
      </c>
    </row>
    <row r="119" spans="1:3" x14ac:dyDescent="0.25">
      <c r="A119" s="4" t="s">
        <v>106</v>
      </c>
      <c r="B119" s="15"/>
      <c r="C119" s="14"/>
    </row>
    <row r="120" spans="1:3" x14ac:dyDescent="0.25">
      <c r="A120" s="6" t="s">
        <v>107</v>
      </c>
      <c r="B120" s="15">
        <v>2222</v>
      </c>
      <c r="C120" s="14"/>
    </row>
    <row r="121" spans="1:3" x14ac:dyDescent="0.25">
      <c r="A121" s="7" t="s">
        <v>108</v>
      </c>
      <c r="B121" s="17">
        <f>B119+B120</f>
        <v>2222</v>
      </c>
      <c r="C121" s="18"/>
    </row>
    <row r="122" spans="1:3" x14ac:dyDescent="0.25">
      <c r="A122" s="4" t="s">
        <v>109</v>
      </c>
      <c r="B122" s="15"/>
      <c r="C122" s="14"/>
    </row>
    <row r="123" spans="1:3" x14ac:dyDescent="0.25">
      <c r="A123" s="19" t="s">
        <v>110</v>
      </c>
      <c r="B123" s="20">
        <v>1500</v>
      </c>
      <c r="C123" s="21">
        <v>1500</v>
      </c>
    </row>
    <row r="124" spans="1:3" x14ac:dyDescent="0.25">
      <c r="A124" s="7" t="s">
        <v>111</v>
      </c>
      <c r="B124" s="17">
        <f>B122+B123</f>
        <v>1500</v>
      </c>
      <c r="C124" s="17">
        <f t="shared" ref="C124" si="11">C122+C123</f>
        <v>1500</v>
      </c>
    </row>
    <row r="125" spans="1:3" x14ac:dyDescent="0.25">
      <c r="A125" s="5" t="s">
        <v>112</v>
      </c>
      <c r="B125" s="17">
        <f>B91+B102+B106+B114+B118+B121+B124</f>
        <v>105074.09000000001</v>
      </c>
      <c r="C125" s="17">
        <f t="shared" ref="C125" si="12">C91+C102+C106+C114+C118+C121+C124</f>
        <v>104100</v>
      </c>
    </row>
    <row r="126" spans="1:3" x14ac:dyDescent="0.25">
      <c r="A126" s="3" t="s">
        <v>113</v>
      </c>
      <c r="B126" s="15">
        <v>902.82</v>
      </c>
      <c r="C126" s="14"/>
    </row>
    <row r="127" spans="1:3" x14ac:dyDescent="0.25">
      <c r="A127" s="3" t="s">
        <v>114</v>
      </c>
      <c r="B127" s="15"/>
      <c r="C127" s="14"/>
    </row>
    <row r="128" spans="1:3" x14ac:dyDescent="0.25">
      <c r="A128" s="4" t="s">
        <v>115</v>
      </c>
      <c r="B128" s="15"/>
      <c r="C128" s="14"/>
    </row>
    <row r="129" spans="1:3" x14ac:dyDescent="0.25">
      <c r="A129" s="5" t="s">
        <v>116</v>
      </c>
      <c r="B129" s="17"/>
      <c r="C129" s="18"/>
    </row>
    <row r="130" spans="1:3" x14ac:dyDescent="0.25">
      <c r="A130" s="8" t="s">
        <v>117</v>
      </c>
      <c r="B130" s="17">
        <f>B90+B125+B126+B129</f>
        <v>150080.31000000003</v>
      </c>
      <c r="C130" s="17">
        <f t="shared" ref="C130" si="13">C90+C125+C126+C129</f>
        <v>149850</v>
      </c>
    </row>
    <row r="131" spans="1:3" x14ac:dyDescent="0.25">
      <c r="A131" s="8" t="s">
        <v>118</v>
      </c>
      <c r="B131" s="17">
        <f>B55-B130</f>
        <v>7659.9799999999523</v>
      </c>
      <c r="C131" s="22">
        <f t="shared" ref="C131" si="14">C55-C130</f>
        <v>-7450</v>
      </c>
    </row>
    <row r="132" spans="1:3" x14ac:dyDescent="0.25">
      <c r="A132" s="8"/>
      <c r="B132" s="16"/>
      <c r="C132" s="14"/>
    </row>
    <row r="133" spans="1:3" x14ac:dyDescent="0.25">
      <c r="A133" s="8"/>
      <c r="B133" s="17"/>
      <c r="C133" s="18"/>
    </row>
    <row r="137" spans="1:3" x14ac:dyDescent="0.25">
      <c r="A137" s="27" t="s">
        <v>122</v>
      </c>
      <c r="B137" s="24"/>
    </row>
  </sheetData>
  <mergeCells count="4">
    <mergeCell ref="A1:B1"/>
    <mergeCell ref="A2:B2"/>
    <mergeCell ref="A3:B3"/>
    <mergeCell ref="A137:B137"/>
  </mergeCells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F749A7366CEB438930F02478682152" ma:contentTypeVersion="19" ma:contentTypeDescription="Create a new document." ma:contentTypeScope="" ma:versionID="1b4f9c8157bf4126746932e3b0f54147">
  <xsd:schema xmlns:xsd="http://www.w3.org/2001/XMLSchema" xmlns:xs="http://www.w3.org/2001/XMLSchema" xmlns:p="http://schemas.microsoft.com/office/2006/metadata/properties" xmlns:ns2="135b7a28-b159-47fd-89f5-6056ccacad9c" xmlns:ns3="e85343ea-f6f6-42ba-987a-5cad094f1382" targetNamespace="http://schemas.microsoft.com/office/2006/metadata/properties" ma:root="true" ma:fieldsID="22e0317d800429fe68e47a3e2b96a671" ns2:_="" ns3:_="">
    <xsd:import namespace="135b7a28-b159-47fd-89f5-6056ccacad9c"/>
    <xsd:import namespace="e85343ea-f6f6-42ba-987a-5cad094f138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b7a28-b159-47fd-89f5-6056ccacad9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63462d97-83d2-4651-8e51-e6a7fbfdbfaa}" ma:internalName="TaxCatchAll" ma:showField="CatchAllData" ma:web="135b7a28-b159-47fd-89f5-6056ccacad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5343ea-f6f6-42ba-987a-5cad094f13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b24760c8-e3a3-428b-8d17-1aac727687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35b7a28-b159-47fd-89f5-6056ccacad9c">5KZYQDJWXECJ-122691464-505380</_dlc_DocId>
    <lcf76f155ced4ddcb4097134ff3c332f xmlns="e85343ea-f6f6-42ba-987a-5cad094f1382">
      <Terms xmlns="http://schemas.microsoft.com/office/infopath/2007/PartnerControls"/>
    </lcf76f155ced4ddcb4097134ff3c332f>
    <TaxCatchAll xmlns="135b7a28-b159-47fd-89f5-6056ccacad9c" xsi:nil="true"/>
    <_dlc_DocIdUrl xmlns="135b7a28-b159-47fd-89f5-6056ccacad9c">
      <Url>https://imigroup2.sharepoint.com/sites/DocCenter/_layouts/15/DocIdRedir.aspx?ID=5KZYQDJWXECJ-122691464-505380</Url>
      <Description>5KZYQDJWXECJ-122691464-505380</Description>
    </_dlc_DocIdUrl>
  </documentManagement>
</p:properties>
</file>

<file path=customXml/itemProps1.xml><?xml version="1.0" encoding="utf-8"?>
<ds:datastoreItem xmlns:ds="http://schemas.openxmlformats.org/officeDocument/2006/customXml" ds:itemID="{114CC2B0-A132-4E22-8740-1A13D9EE9E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5b7a28-b159-47fd-89f5-6056ccacad9c"/>
    <ds:schemaRef ds:uri="e85343ea-f6f6-42ba-987a-5cad094f13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BB6445-A0DA-4524-B25C-2C7914C754E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88B7DC57-0B97-4DC3-B96F-F2D88939902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F18164A-AFED-4F60-B966-2ED9F1759F9B}">
  <ds:schemaRefs>
    <ds:schemaRef ds:uri="http://schemas.microsoft.com/office/2006/metadata/properties"/>
    <ds:schemaRef ds:uri="http://schemas.microsoft.com/office/infopath/2007/PartnerControls"/>
    <ds:schemaRef ds:uri="135b7a28-b159-47fd-89f5-6056ccacad9c"/>
    <ds:schemaRef ds:uri="e85343ea-f6f6-42ba-987a-5cad094f138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Don Gossard</cp:lastModifiedBy>
  <dcterms:created xsi:type="dcterms:W3CDTF">2022-03-24T08:55:57Z</dcterms:created>
  <dcterms:modified xsi:type="dcterms:W3CDTF">2026-04-07T19:33:32Z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0x010100F1F749A7366CEB438930F02478682152</vt:lpwstr>
  </property>
  <property fmtid="{D5CDD505-2E9C-101B-9397-08002B2CF9AE}" pid="4" name="_dlc_DocIdItemGuid">
    <vt:lpwstr>6f8820da-c8ed-41a5-b6b3-30bb94492c08</vt:lpwstr>
  </property>
</Properties>
</file>